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balestrieri\Downloads\"/>
    </mc:Choice>
  </mc:AlternateContent>
  <bookViews>
    <workbookView xWindow="0" yWindow="0" windowWidth="16380" windowHeight="8190" tabRatio="500"/>
  </bookViews>
  <sheets>
    <sheet name="TAMAR" sheetId="1" r:id="rId1"/>
    <sheet name="Feriados" sheetId="2" state="hidden" r:id="rId2"/>
  </sheets>
  <externalReferences>
    <externalReference r:id="rId3"/>
  </externalReferences>
  <definedNames>
    <definedName name="Feriados">[1]Feriados!$A$2:$A$91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1" i="1" l="1"/>
  <c r="E10" i="1"/>
  <c r="K9" i="1" l="1"/>
  <c r="I12" i="1" s="1"/>
  <c r="E9" i="1"/>
  <c r="M11" i="1" l="1"/>
  <c r="F9" i="1"/>
  <c r="M10" i="1"/>
  <c r="J12" i="1" l="1"/>
  <c r="K12" i="1" s="1"/>
  <c r="F10" i="1"/>
  <c r="J11" i="1"/>
  <c r="K11" i="1" s="1"/>
  <c r="J10" i="1"/>
  <c r="K10" i="1" s="1"/>
  <c r="F11" i="1"/>
  <c r="M12" i="1" l="1"/>
  <c r="F12" i="1"/>
  <c r="C20" i="1" s="1"/>
  <c r="C13" i="1"/>
  <c r="N12" i="1" l="1"/>
  <c r="C21" i="1"/>
  <c r="N10" i="1"/>
  <c r="N11" i="1"/>
  <c r="N13" i="1"/>
  <c r="N14" i="1"/>
  <c r="N15" i="1"/>
  <c r="N16" i="1"/>
  <c r="N17" i="1"/>
  <c r="N18" i="1"/>
  <c r="N19" i="1"/>
  <c r="N20" i="1"/>
  <c r="N21" i="1"/>
  <c r="C14" i="1" l="1"/>
</calcChain>
</file>

<file path=xl/sharedStrings.xml><?xml version="1.0" encoding="utf-8"?>
<sst xmlns="http://schemas.openxmlformats.org/spreadsheetml/2006/main" count="27" uniqueCount="27">
  <si>
    <t>Variables</t>
  </si>
  <si>
    <t>Fecha de Pago</t>
  </si>
  <si>
    <t>Mes</t>
  </si>
  <si>
    <t>% Amort.</t>
  </si>
  <si>
    <t>$ Amort.</t>
  </si>
  <si>
    <t>Intereses</t>
  </si>
  <si>
    <t>Flujo</t>
  </si>
  <si>
    <t>T</t>
  </si>
  <si>
    <t>NPV Precio</t>
  </si>
  <si>
    <t>Emisión y Liquidación</t>
  </si>
  <si>
    <t>Moneda</t>
  </si>
  <si>
    <t>Pesos</t>
  </si>
  <si>
    <t>Precio</t>
  </si>
  <si>
    <t>Vida Media</t>
  </si>
  <si>
    <t>Duration</t>
  </si>
  <si>
    <t>Terminos Específicos</t>
  </si>
  <si>
    <t>Spread a Licitar</t>
  </si>
  <si>
    <t>Tamar Promedio Utilizada</t>
  </si>
  <si>
    <t>TIR</t>
  </si>
  <si>
    <t>La presente planilla de cálculo ha sido puesta a disposición solamente a modo ilustrativo y ejemplificativo. El inversor interesado en participar de la suscripción deberá basarse en sus propios cálculos y evaluación de los Términos y Condiciones descriptos en el Suplemento de Prospecto que ha tenido a su disposición. Se aclara que el uso de la presente planilla de cálculo no es obligatorio para el inversor, sino meramente orientativo, y que los resultados que ésta arroje no serán vinculantes.</t>
  </si>
  <si>
    <t>Feriados</t>
  </si>
  <si>
    <t>Fecha Cupón</t>
  </si>
  <si>
    <t>TNA</t>
  </si>
  <si>
    <t>Plazo (días)</t>
  </si>
  <si>
    <t xml:space="preserve"> Monto mínimo de suscripción: VN 1.000 ARS (y múltiplos de 1 ARS)</t>
  </si>
  <si>
    <t>V/N Suscripto AR$</t>
  </si>
  <si>
    <t>Por su parte, la información sobre aranceles se encuentra detallada en el cuadro tarifario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</si>
</sst>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m/d/yyyy"/>
    <numFmt numFmtId="165" formatCode="[$-F800]dddd&quot;, &quot;mmmm\ dd&quot;, &quot;yyyy"/>
    <numFmt numFmtId="166" formatCode="_-* #,##0_-;\-* #,##0_-;_-* \-??_-;_-@_-"/>
    <numFmt numFmtId="167" formatCode="_(* #,##0.00_);_(* \(#,##0.00\);_(* \-??_);_(@_)"/>
    <numFmt numFmtId="168" formatCode="_-* #,##0.00_-;\-* #,##0.00_-;_-* \-??_-;_-@_-"/>
    <numFmt numFmtId="169" formatCode="0.0%"/>
    <numFmt numFmtId="172" formatCode="0.0000%"/>
  </numFmts>
  <fonts count="13" x14ac:knownFonts="1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color theme="0"/>
      <name val="Calibri"/>
      <family val="2"/>
      <charset val="1"/>
    </font>
    <font>
      <sz val="10"/>
      <color theme="0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color theme="1"/>
      <name val="Calibri"/>
      <family val="2"/>
      <charset val="1"/>
    </font>
    <font>
      <i/>
      <sz val="8"/>
      <color rgb="FF6E6E6E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/>
      <sz val="10"/>
      <color theme="1"/>
      <name val="Calibri"/>
      <family val="2"/>
    </font>
    <font>
      <u/>
      <sz val="11"/>
      <color theme="10"/>
      <name val="Calibri"/>
      <family val="2"/>
      <charset val="1"/>
    </font>
    <font>
      <i/>
      <u/>
      <sz val="9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F7F7F"/>
        <bgColor rgb="FF6E6E6E"/>
      </patternFill>
    </fill>
    <fill>
      <patternFill patternType="solid">
        <fgColor theme="3" tint="0.79989013336588644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theme="3" tint="0.59987182226020086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167" fontId="9" fillId="0" borderId="0"/>
    <xf numFmtId="9" fontId="9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10" fontId="6" fillId="5" borderId="2" xfId="0" applyNumberFormat="1" applyFont="1" applyFill="1" applyBorder="1" applyAlignment="1" applyProtection="1">
      <alignment horizontal="right" wrapText="1"/>
      <protection locked="0"/>
    </xf>
    <xf numFmtId="15" fontId="0" fillId="6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/>
    <xf numFmtId="15" fontId="0" fillId="0" borderId="0" xfId="0" applyNumberFormat="1" applyFont="1" applyAlignment="1">
      <alignment horizontal="center" vertical="center"/>
    </xf>
    <xf numFmtId="0" fontId="1" fillId="0" borderId="0" xfId="0" applyFont="1" applyProtection="1"/>
    <xf numFmtId="0" fontId="2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wrapText="1"/>
    </xf>
    <xf numFmtId="0" fontId="1" fillId="3" borderId="0" xfId="0" applyFont="1" applyFill="1" applyAlignment="1" applyProtection="1">
      <alignment wrapText="1"/>
    </xf>
    <xf numFmtId="164" fontId="1" fillId="3" borderId="0" xfId="0" applyNumberFormat="1" applyFont="1" applyFill="1" applyAlignment="1" applyProtection="1">
      <alignment horizontal="right" wrapText="1"/>
    </xf>
    <xf numFmtId="165" fontId="1" fillId="0" borderId="0" xfId="0" applyNumberFormat="1" applyFont="1" applyAlignment="1" applyProtection="1">
      <alignment horizontal="center"/>
    </xf>
    <xf numFmtId="164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166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horizontal="right" wrapText="1"/>
    </xf>
    <xf numFmtId="0" fontId="1" fillId="0" borderId="0" xfId="1" applyNumberFormat="1" applyFont="1" applyAlignment="1" applyProtection="1">
      <alignment horizontal="center"/>
    </xf>
    <xf numFmtId="166" fontId="1" fillId="0" borderId="0" xfId="1" applyNumberFormat="1" applyFont="1" applyAlignment="1" applyProtection="1">
      <alignment horizontal="center"/>
    </xf>
    <xf numFmtId="168" fontId="1" fillId="0" borderId="0" xfId="1" applyNumberFormat="1" applyFont="1" applyAlignment="1" applyProtection="1">
      <alignment horizontal="right" wrapText="1"/>
    </xf>
    <xf numFmtId="168" fontId="1" fillId="0" borderId="0" xfId="0" applyNumberFormat="1" applyFont="1" applyAlignment="1" applyProtection="1">
      <alignment horizontal="right" wrapText="1"/>
    </xf>
    <xf numFmtId="9" fontId="1" fillId="0" borderId="0" xfId="0" applyNumberFormat="1" applyFont="1" applyAlignment="1" applyProtection="1">
      <alignment horizontal="right" wrapText="1"/>
    </xf>
    <xf numFmtId="168" fontId="1" fillId="3" borderId="0" xfId="1" applyNumberFormat="1" applyFont="1" applyFill="1" applyAlignment="1" applyProtection="1">
      <alignment horizontal="right" wrapText="1"/>
    </xf>
    <xf numFmtId="9" fontId="1" fillId="0" borderId="0" xfId="1" applyNumberFormat="1" applyFont="1" applyAlignment="1" applyProtection="1">
      <alignment horizontal="center"/>
    </xf>
    <xf numFmtId="2" fontId="1" fillId="0" borderId="0" xfId="0" applyNumberFormat="1" applyFont="1" applyAlignment="1" applyProtection="1">
      <alignment horizontal="right" wrapText="1"/>
    </xf>
    <xf numFmtId="169" fontId="1" fillId="0" borderId="0" xfId="1" applyNumberFormat="1" applyFont="1" applyAlignment="1" applyProtection="1">
      <alignment horizontal="center"/>
    </xf>
    <xf numFmtId="0" fontId="2" fillId="2" borderId="1" xfId="0" applyFont="1" applyFill="1" applyBorder="1" applyAlignment="1" applyProtection="1">
      <alignment wrapText="1"/>
    </xf>
    <xf numFmtId="0" fontId="6" fillId="4" borderId="0" xfId="0" applyFont="1" applyFill="1" applyAlignment="1" applyProtection="1">
      <alignment wrapText="1"/>
    </xf>
    <xf numFmtId="0" fontId="6" fillId="3" borderId="0" xfId="0" applyFont="1" applyFill="1" applyAlignment="1" applyProtection="1">
      <alignment wrapText="1"/>
    </xf>
    <xf numFmtId="164" fontId="1" fillId="0" borderId="0" xfId="0" applyNumberFormat="1" applyFont="1" applyProtection="1"/>
    <xf numFmtId="0" fontId="7" fillId="0" borderId="0" xfId="0" applyFont="1" applyProtection="1"/>
    <xf numFmtId="0" fontId="8" fillId="4" borderId="0" xfId="0" applyFont="1" applyFill="1" applyAlignment="1" applyProtection="1">
      <alignment horizontal="justify" vertical="center" wrapText="1"/>
    </xf>
    <xf numFmtId="0" fontId="10" fillId="0" borderId="0" xfId="0" applyFont="1" applyAlignment="1" applyProtection="1">
      <alignment wrapText="1"/>
    </xf>
    <xf numFmtId="10" fontId="10" fillId="0" borderId="0" xfId="2" applyNumberFormat="1" applyFont="1" applyAlignment="1" applyProtection="1">
      <alignment horizontal="right" wrapText="1"/>
    </xf>
    <xf numFmtId="10" fontId="10" fillId="7" borderId="0" xfId="2" applyNumberFormat="1" applyFont="1" applyFill="1" applyAlignment="1" applyProtection="1">
      <alignment horizontal="right" wrapText="1"/>
    </xf>
    <xf numFmtId="166" fontId="1" fillId="3" borderId="0" xfId="1" applyNumberFormat="1" applyFont="1" applyFill="1" applyAlignment="1" applyProtection="1">
      <alignment horizontal="right" wrapText="1"/>
    </xf>
    <xf numFmtId="172" fontId="6" fillId="5" borderId="2" xfId="2" applyNumberFormat="1" applyFont="1" applyFill="1" applyBorder="1" applyAlignment="1" applyProtection="1">
      <alignment horizontal="right" wrapText="1"/>
      <protection locked="0"/>
    </xf>
    <xf numFmtId="0" fontId="12" fillId="0" borderId="0" xfId="3" applyFont="1" applyProtection="1"/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E6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31680</xdr:colOff>
      <xdr:row>3</xdr:row>
      <xdr:rowOff>88920</xdr:rowOff>
    </xdr:from>
    <xdr:to>
      <xdr:col>1</xdr:col>
      <xdr:colOff>1378800</xdr:colOff>
      <xdr:row>5</xdr:row>
      <xdr:rowOff>43920</xdr:rowOff>
    </xdr:to>
    <xdr:pic>
      <xdr:nvPicPr>
        <xdr:cNvPr id="2" name="Imagen 2"/>
        <xdr:cNvPicPr/>
      </xdr:nvPicPr>
      <xdr:blipFill>
        <a:blip xmlns:r="http://schemas.openxmlformats.org/officeDocument/2006/relationships" r:embed="rId1"/>
        <a:srcRect t="12087" b="14252"/>
        <a:stretch/>
      </xdr:blipFill>
      <xdr:spPr>
        <a:xfrm>
          <a:off x="454680" y="574560"/>
          <a:ext cx="1347120" cy="2790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90713</xdr:colOff>
      <xdr:row>3</xdr:row>
      <xdr:rowOff>99786</xdr:rowOff>
    </xdr:from>
    <xdr:to>
      <xdr:col>9</xdr:col>
      <xdr:colOff>979714</xdr:colOff>
      <xdr:row>6</xdr:row>
      <xdr:rowOff>127000</xdr:rowOff>
    </xdr:to>
    <xdr:sp macro="" textlink="">
      <xdr:nvSpPr>
        <xdr:cNvPr id="3" name="CuadroTexto 2"/>
        <xdr:cNvSpPr txBox="1"/>
      </xdr:nvSpPr>
      <xdr:spPr>
        <a:xfrm>
          <a:off x="5769427" y="589643"/>
          <a:ext cx="4671787" cy="5170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1"/>
            <a:t>Letras</a:t>
          </a:r>
          <a:r>
            <a:rPr lang="es-AR" sz="1800" b="1" baseline="0"/>
            <a:t> de Tesorería - Provincia del Chubut</a:t>
          </a:r>
          <a:endParaRPr lang="es-AR" sz="1800" b="1"/>
        </a:p>
      </xdr:txBody>
    </xdr:sp>
    <xdr:clientData/>
  </xdr:twoCellAnchor>
  <xdr:twoCellAnchor editAs="oneCell">
    <xdr:from>
      <xdr:col>2</xdr:col>
      <xdr:colOff>254001</xdr:colOff>
      <xdr:row>1</xdr:row>
      <xdr:rowOff>99785</xdr:rowOff>
    </xdr:from>
    <xdr:to>
      <xdr:col>2</xdr:col>
      <xdr:colOff>836582</xdr:colOff>
      <xdr:row>6</xdr:row>
      <xdr:rowOff>36286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2072" y="263071"/>
          <a:ext cx="582581" cy="7529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:/Archivos/Archivos%20Reuters/Informe%20de%20Mercado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Datos Histórico"/>
      <sheetName val="Bonos"/>
      <sheetName val="Acciones"/>
      <sheetName val="Vtos Bonos"/>
      <sheetName val="Varios"/>
      <sheetName val="Futuros"/>
      <sheetName val="PCER -&gt;"/>
      <sheetName val="T2X5"/>
      <sheetName val="TZXM5"/>
      <sheetName val="TC25P"/>
      <sheetName val="TZXY5"/>
      <sheetName val="TZX25"/>
      <sheetName val="TZXO5"/>
      <sheetName val="TX25"/>
      <sheetName val="TZXD5"/>
      <sheetName val="TZXM6"/>
      <sheetName val="TZXO6"/>
      <sheetName val="TZX26"/>
      <sheetName val="TX26"/>
      <sheetName val="TZXD6"/>
      <sheetName val="TZXM7"/>
      <sheetName val="TZX27"/>
      <sheetName val="TZXD7"/>
      <sheetName val="TZX28"/>
      <sheetName val="TX28"/>
      <sheetName val="DICP"/>
      <sheetName val="PARP"/>
      <sheetName val="CUAP"/>
      <sheetName val="PMD25"/>
      <sheetName val="PMM27"/>
      <sheetName val="TX31"/>
      <sheetName val="TY27P"/>
      <sheetName val="TG25P"/>
      <sheetName val="Dólar Ley Extranjera-&gt;Canje2020"/>
      <sheetName val="GD29"/>
      <sheetName val="GD30"/>
      <sheetName val="GD35"/>
      <sheetName val="GD38"/>
      <sheetName val="GD41"/>
      <sheetName val="GD46"/>
      <sheetName val="Dólar Ley Local-&gt;Canje2020"/>
      <sheetName val="AL29"/>
      <sheetName val="AL30"/>
      <sheetName val="AL35"/>
      <sheetName val="AE38"/>
      <sheetName val="AL41"/>
      <sheetName val="PTasa fija-&gt;"/>
      <sheetName val="TO26"/>
      <sheetName val="PTasa var-&gt;"/>
      <sheetName val="BDC28-CABA"/>
      <sheetName val="PBA25-PROV.BS.AS."/>
      <sheetName val="PTasa DL-&gt;"/>
      <sheetName val="TV25"/>
      <sheetName val="TZV25"/>
      <sheetName val="TZVD5"/>
      <sheetName val="TZV26"/>
      <sheetName val="Feriados"/>
      <sheetName val="Cauc-Remu"/>
      <sheetName val="Inflación Imp"/>
      <sheetName val="Lecap - FF"/>
      <sheetName val="Cartera"/>
      <sheetName val="Formato ALCO"/>
      <sheetName val="Lecap"/>
      <sheetName val="Boncap"/>
      <sheetName val="Duales"/>
      <sheetName val="Lecap Mecon"/>
      <sheetName val="Boncap Mecon"/>
      <sheetName val="Duales Mecon"/>
      <sheetName val="BPO2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uentenet.com/repo/arch/tabla-aranceles-puente-2026-v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showGridLines="0" tabSelected="1" topLeftCell="A12" zoomScale="70" zoomScaleNormal="70" workbookViewId="0">
      <selection activeCell="E26" sqref="E26"/>
    </sheetView>
  </sheetViews>
  <sheetFormatPr baseColWidth="10" defaultColWidth="0" defaultRowHeight="13" zeroHeight="1" x14ac:dyDescent="0.3"/>
  <cols>
    <col min="1" max="1" width="6" style="6" customWidth="1"/>
    <col min="2" max="2" width="25.08984375" style="6" customWidth="1"/>
    <col min="3" max="3" width="13.54296875" style="6" customWidth="1"/>
    <col min="4" max="4" width="10.90625" style="6" customWidth="1"/>
    <col min="5" max="5" width="25.81640625" style="6" bestFit="1" customWidth="1"/>
    <col min="6" max="6" width="28.36328125" style="6" customWidth="1"/>
    <col min="7" max="7" width="4" style="6" bestFit="1" customWidth="1"/>
    <col min="8" max="9" width="10.90625" style="6" customWidth="1"/>
    <col min="10" max="10" width="18.08984375" style="6" customWidth="1"/>
    <col min="11" max="11" width="12.81640625" style="6" customWidth="1"/>
    <col min="12" max="12" width="5.81640625" style="6" customWidth="1"/>
    <col min="13" max="15" width="10.90625" style="6" hidden="1"/>
    <col min="16" max="16" width="8.984375E-2" style="6" hidden="1"/>
    <col min="17" max="16384" width="10.90625" style="6" hidden="1"/>
  </cols>
  <sheetData>
    <row r="1" spans="2:14" x14ac:dyDescent="0.3"/>
    <row r="2" spans="2:14" x14ac:dyDescent="0.3"/>
    <row r="3" spans="2:14" x14ac:dyDescent="0.3"/>
    <row r="4" spans="2:14" x14ac:dyDescent="0.3"/>
    <row r="5" spans="2:14" x14ac:dyDescent="0.3"/>
    <row r="6" spans="2:14" x14ac:dyDescent="0.3"/>
    <row r="7" spans="2:14" x14ac:dyDescent="0.3"/>
    <row r="8" spans="2:14" ht="13.5" customHeight="1" x14ac:dyDescent="0.3">
      <c r="B8" s="7" t="s">
        <v>0</v>
      </c>
      <c r="C8" s="8"/>
      <c r="E8" s="9" t="s">
        <v>21</v>
      </c>
      <c r="F8" s="9" t="s">
        <v>1</v>
      </c>
      <c r="G8" s="10" t="s">
        <v>2</v>
      </c>
      <c r="H8" s="9" t="s">
        <v>3</v>
      </c>
      <c r="I8" s="9" t="s">
        <v>4</v>
      </c>
      <c r="J8" s="9" t="s">
        <v>5</v>
      </c>
      <c r="K8" s="9" t="s">
        <v>6</v>
      </c>
      <c r="M8" s="11" t="s">
        <v>7</v>
      </c>
      <c r="N8" s="11" t="s">
        <v>8</v>
      </c>
    </row>
    <row r="9" spans="2:14" x14ac:dyDescent="0.3">
      <c r="B9" s="12" t="s">
        <v>9</v>
      </c>
      <c r="C9" s="13">
        <v>46302</v>
      </c>
      <c r="E9" s="14">
        <f>+C9</f>
        <v>46302</v>
      </c>
      <c r="F9" s="14">
        <f>WORKDAY(E9-1,1,Feriados!$A$2:$A$234)</f>
        <v>46302</v>
      </c>
      <c r="G9" s="15"/>
      <c r="H9" s="15"/>
      <c r="I9" s="16"/>
      <c r="J9" s="16"/>
      <c r="K9" s="17">
        <f>-C15</f>
        <v>-1000</v>
      </c>
      <c r="M9" s="18"/>
      <c r="N9" s="18"/>
    </row>
    <row r="10" spans="2:14" x14ac:dyDescent="0.3">
      <c r="B10" s="18" t="s">
        <v>23</v>
      </c>
      <c r="C10" s="19">
        <v>97</v>
      </c>
      <c r="E10" s="14">
        <f>+EDATE(E9,1)</f>
        <v>46333</v>
      </c>
      <c r="F10" s="14">
        <f>WORKDAY(E10-1,1,Feriados!$A$2:$A$234)</f>
        <v>46335</v>
      </c>
      <c r="G10" s="20">
        <v>1</v>
      </c>
      <c r="H10" s="20"/>
      <c r="I10" s="16"/>
      <c r="J10" s="21">
        <f>YEARFRAC(E9,E10,3)*(-$K$9-SUM($I$9:I9))*($C$18+$C$19)</f>
        <v>25.320205479452056</v>
      </c>
      <c r="K10" s="17">
        <f t="shared" ref="K10:K11" si="0">J10+I10</f>
        <v>25.320205479452056</v>
      </c>
      <c r="M10" s="22">
        <f t="shared" ref="M10:M11" si="1">YEARFRAC($E$9,E10,3)</f>
        <v>8.4931506849315067E-2</v>
      </c>
      <c r="N10" s="23">
        <f t="shared" ref="N10:N21" si="2">+K10/((1+$C$20)^M10)</f>
        <v>24.695920829180366</v>
      </c>
    </row>
    <row r="11" spans="2:14" x14ac:dyDescent="0.3">
      <c r="B11" s="12" t="s">
        <v>10</v>
      </c>
      <c r="C11" s="13" t="s">
        <v>11</v>
      </c>
      <c r="E11" s="14">
        <f>EDATE(E10,1)</f>
        <v>46363</v>
      </c>
      <c r="F11" s="14">
        <f>WORKDAY(E11-1,1,Feriados!$A$2:$A$234)</f>
        <v>46365</v>
      </c>
      <c r="G11" s="20">
        <v>2</v>
      </c>
      <c r="H11" s="20"/>
      <c r="I11" s="16"/>
      <c r="J11" s="21">
        <f>YEARFRAC(E10,E11,3)*(-$K$9-SUM($I$9:I10))*($C$18+$C$19)</f>
        <v>24.503424657534246</v>
      </c>
      <c r="K11" s="17">
        <f t="shared" si="0"/>
        <v>24.503424657534246</v>
      </c>
      <c r="M11" s="22">
        <f t="shared" si="1"/>
        <v>0.16712328767123288</v>
      </c>
      <c r="N11" s="23">
        <f t="shared" si="2"/>
        <v>23.328806748600805</v>
      </c>
    </row>
    <row r="12" spans="2:14" x14ac:dyDescent="0.3">
      <c r="B12" s="18" t="s">
        <v>12</v>
      </c>
      <c r="C12" s="24">
        <v>1</v>
      </c>
      <c r="E12" s="14">
        <v>46399</v>
      </c>
      <c r="F12" s="14">
        <f>WORKDAY(E12-1,1,Feriados!$A$2:$A$234)</f>
        <v>46399</v>
      </c>
      <c r="G12" s="20">
        <v>3</v>
      </c>
      <c r="H12" s="26">
        <v>1</v>
      </c>
      <c r="I12" s="17">
        <f>+H12*-K9</f>
        <v>1000</v>
      </c>
      <c r="J12" s="21">
        <f>YEARFRAC(E11,E12,3)*(-$K$9-SUM($I$9:I11))*($C$18+$C$19)</f>
        <v>29.404109589041099</v>
      </c>
      <c r="K12" s="17">
        <f t="shared" ref="K12" si="3">J12+I12</f>
        <v>1029.4041095890411</v>
      </c>
      <c r="M12" s="22">
        <f t="shared" ref="M12" si="4">YEARFRAC($E$9,E12,3)</f>
        <v>0.26575342465753427</v>
      </c>
      <c r="N12" s="23">
        <f t="shared" ref="N12" si="5">+K12/((1+$C$20)^M12)</f>
        <v>952.05255985520523</v>
      </c>
    </row>
    <row r="13" spans="2:14" x14ac:dyDescent="0.3">
      <c r="B13" s="12" t="s">
        <v>13</v>
      </c>
      <c r="C13" s="25">
        <f>SUMPRODUCT($I$9:$I$35,$M$9:$M$35)/SUM($I$9:$I$35)</f>
        <v>0.26575342465753427</v>
      </c>
      <c r="E13" s="14"/>
      <c r="F13" s="14"/>
      <c r="G13" s="20"/>
      <c r="H13" s="26"/>
      <c r="I13" s="21"/>
      <c r="J13" s="21"/>
      <c r="K13" s="17"/>
      <c r="M13" s="22"/>
      <c r="N13" s="23">
        <f t="shared" si="2"/>
        <v>0</v>
      </c>
    </row>
    <row r="14" spans="2:14" x14ac:dyDescent="0.3">
      <c r="B14" s="18" t="s">
        <v>14</v>
      </c>
      <c r="C14" s="27">
        <f>SUMPRODUCT(M10:M21,N10:N21)/SUM(N10:N21)</f>
        <v>0.25898746040982884</v>
      </c>
      <c r="E14" s="14"/>
      <c r="F14" s="14"/>
      <c r="G14" s="20"/>
      <c r="H14" s="28"/>
      <c r="I14" s="21"/>
      <c r="J14" s="21"/>
      <c r="K14" s="17"/>
      <c r="M14" s="22"/>
      <c r="N14" s="23">
        <f t="shared" si="2"/>
        <v>0</v>
      </c>
    </row>
    <row r="15" spans="2:14" x14ac:dyDescent="0.3">
      <c r="B15" s="12" t="s">
        <v>25</v>
      </c>
      <c r="C15" s="38">
        <v>1000</v>
      </c>
      <c r="E15" s="14"/>
      <c r="F15" s="14"/>
      <c r="G15" s="20"/>
      <c r="H15" s="28"/>
      <c r="I15" s="21"/>
      <c r="J15" s="21"/>
      <c r="K15" s="17"/>
      <c r="M15" s="22"/>
      <c r="N15" s="23">
        <f t="shared" si="2"/>
        <v>0</v>
      </c>
    </row>
    <row r="16" spans="2:14" x14ac:dyDescent="0.3">
      <c r="B16" s="18"/>
      <c r="C16" s="18"/>
      <c r="E16" s="14"/>
      <c r="F16" s="14"/>
      <c r="G16" s="20"/>
      <c r="H16" s="28"/>
      <c r="I16" s="21"/>
      <c r="J16" s="21"/>
      <c r="K16" s="17"/>
      <c r="M16" s="22"/>
      <c r="N16" s="23">
        <f t="shared" si="2"/>
        <v>0</v>
      </c>
    </row>
    <row r="17" spans="2:14" ht="13.5" customHeight="1" thickBot="1" x14ac:dyDescent="0.35">
      <c r="B17" s="29" t="s">
        <v>15</v>
      </c>
      <c r="C17" s="29"/>
      <c r="E17" s="14"/>
      <c r="F17" s="14"/>
      <c r="G17" s="20"/>
      <c r="H17" s="28"/>
      <c r="I17" s="21"/>
      <c r="J17" s="21"/>
      <c r="K17" s="17"/>
      <c r="M17" s="22"/>
      <c r="N17" s="23">
        <f t="shared" si="2"/>
        <v>0</v>
      </c>
    </row>
    <row r="18" spans="2:14" ht="13.5" customHeight="1" thickBot="1" x14ac:dyDescent="0.35">
      <c r="B18" s="30" t="s">
        <v>16</v>
      </c>
      <c r="C18" s="1">
        <v>5.2499999999999998E-2</v>
      </c>
      <c r="E18" s="14"/>
      <c r="F18" s="14"/>
      <c r="G18" s="20"/>
      <c r="H18" s="28"/>
      <c r="I18" s="21"/>
      <c r="J18" s="21"/>
      <c r="K18" s="17"/>
      <c r="M18" s="22"/>
      <c r="N18" s="23">
        <f t="shared" si="2"/>
        <v>0</v>
      </c>
    </row>
    <row r="19" spans="2:14" ht="13.5" customHeight="1" thickBot="1" x14ac:dyDescent="0.35">
      <c r="B19" s="31" t="s">
        <v>17</v>
      </c>
      <c r="C19" s="39">
        <v>0.24562500000000001</v>
      </c>
      <c r="E19" s="14"/>
      <c r="F19" s="14"/>
      <c r="G19" s="20"/>
      <c r="H19" s="28"/>
      <c r="I19" s="21"/>
      <c r="J19" s="21"/>
      <c r="K19" s="17"/>
      <c r="M19" s="22"/>
      <c r="N19" s="23">
        <f t="shared" si="2"/>
        <v>0</v>
      </c>
    </row>
    <row r="20" spans="2:14" x14ac:dyDescent="0.3">
      <c r="B20" s="35" t="s">
        <v>18</v>
      </c>
      <c r="C20" s="36">
        <f>XIRR($K$9:$K$21,$F$9:$F$21)</f>
        <v>0.3417012512683868</v>
      </c>
      <c r="E20" s="14"/>
      <c r="F20" s="14"/>
      <c r="G20" s="20"/>
      <c r="H20" s="28"/>
      <c r="I20" s="21"/>
      <c r="J20" s="21"/>
      <c r="K20" s="17"/>
      <c r="M20" s="22"/>
      <c r="N20" s="23">
        <f t="shared" si="2"/>
        <v>0</v>
      </c>
    </row>
    <row r="21" spans="2:14" x14ac:dyDescent="0.3">
      <c r="B21" s="31" t="s">
        <v>22</v>
      </c>
      <c r="C21" s="37">
        <f>+((1+C20)^(97/365)-1)/(97/365)</f>
        <v>0.30572378258975969</v>
      </c>
      <c r="E21" s="14"/>
      <c r="F21" s="14"/>
      <c r="G21" s="20"/>
      <c r="H21" s="28"/>
      <c r="I21" s="21"/>
      <c r="J21" s="21"/>
      <c r="K21" s="17"/>
      <c r="M21" s="22"/>
      <c r="N21" s="23">
        <f t="shared" si="2"/>
        <v>0</v>
      </c>
    </row>
    <row r="22" spans="2:14" x14ac:dyDescent="0.3">
      <c r="E22" s="32"/>
      <c r="F22" s="32"/>
      <c r="G22" s="32"/>
    </row>
    <row r="23" spans="2:14" x14ac:dyDescent="0.3"/>
    <row r="24" spans="2:14" x14ac:dyDescent="0.3">
      <c r="B24" s="33" t="s">
        <v>24</v>
      </c>
    </row>
    <row r="25" spans="2:14" x14ac:dyDescent="0.3">
      <c r="B25" s="40" t="s">
        <v>26</v>
      </c>
    </row>
    <row r="26" spans="2:14" ht="262.5" customHeight="1" x14ac:dyDescent="0.3">
      <c r="B26" s="34" t="s">
        <v>19</v>
      </c>
    </row>
  </sheetData>
  <sheetProtection selectLockedCells="1"/>
  <hyperlinks>
    <hyperlink ref="B25" r:id="rId1"/>
  </hyperlinks>
  <pageMargins left="0.7" right="0.7" top="0.75" bottom="0.75" header="0.511811023622047" footer="0.511811023622047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Views>
    <sheetView showGridLines="0" topLeftCell="A128" zoomScaleNormal="100" workbookViewId="0">
      <selection activeCell="A234" sqref="A234"/>
    </sheetView>
  </sheetViews>
  <sheetFormatPr baseColWidth="10" defaultColWidth="10.6328125" defaultRowHeight="14.5" x14ac:dyDescent="0.35"/>
  <cols>
    <col min="1" max="1" width="10.90625" style="2" customWidth="1"/>
  </cols>
  <sheetData>
    <row r="1" spans="1:2" x14ac:dyDescent="0.35">
      <c r="A1" s="3" t="s">
        <v>20</v>
      </c>
      <c r="B1" s="4"/>
    </row>
    <row r="2" spans="1:2" x14ac:dyDescent="0.35">
      <c r="A2" s="5">
        <v>44197</v>
      </c>
    </row>
    <row r="3" spans="1:2" x14ac:dyDescent="0.35">
      <c r="A3" s="5">
        <v>44242</v>
      </c>
    </row>
    <row r="4" spans="1:2" x14ac:dyDescent="0.35">
      <c r="A4" s="5">
        <v>44243</v>
      </c>
      <c r="B4" s="4"/>
    </row>
    <row r="5" spans="1:2" x14ac:dyDescent="0.35">
      <c r="A5" s="5">
        <v>44279</v>
      </c>
    </row>
    <row r="6" spans="1:2" x14ac:dyDescent="0.35">
      <c r="A6" s="5">
        <v>44287</v>
      </c>
    </row>
    <row r="7" spans="1:2" x14ac:dyDescent="0.35">
      <c r="A7" s="5">
        <v>44288</v>
      </c>
    </row>
    <row r="8" spans="1:2" x14ac:dyDescent="0.35">
      <c r="A8" s="5">
        <v>44310</v>
      </c>
    </row>
    <row r="9" spans="1:2" x14ac:dyDescent="0.35">
      <c r="A9" s="5">
        <v>44317</v>
      </c>
    </row>
    <row r="10" spans="1:2" x14ac:dyDescent="0.35">
      <c r="A10" s="5">
        <v>44340</v>
      </c>
    </row>
    <row r="11" spans="1:2" x14ac:dyDescent="0.35">
      <c r="A11" s="5">
        <v>44341</v>
      </c>
    </row>
    <row r="12" spans="1:2" x14ac:dyDescent="0.35">
      <c r="A12" s="5">
        <v>44367</v>
      </c>
    </row>
    <row r="13" spans="1:2" x14ac:dyDescent="0.35">
      <c r="A13" s="5">
        <v>44368</v>
      </c>
    </row>
    <row r="14" spans="1:2" x14ac:dyDescent="0.35">
      <c r="A14" s="5">
        <v>44386</v>
      </c>
    </row>
    <row r="15" spans="1:2" x14ac:dyDescent="0.35">
      <c r="A15" s="5">
        <v>44424</v>
      </c>
    </row>
    <row r="16" spans="1:2" x14ac:dyDescent="0.35">
      <c r="A16" s="5">
        <v>44477</v>
      </c>
    </row>
    <row r="17" spans="1:1" x14ac:dyDescent="0.35">
      <c r="A17" s="5">
        <v>44480</v>
      </c>
    </row>
    <row r="18" spans="1:1" x14ac:dyDescent="0.35">
      <c r="A18" s="5">
        <v>44520</v>
      </c>
    </row>
    <row r="19" spans="1:1" x14ac:dyDescent="0.35">
      <c r="A19" s="5">
        <v>44522</v>
      </c>
    </row>
    <row r="20" spans="1:1" x14ac:dyDescent="0.35">
      <c r="A20" s="5">
        <v>44538</v>
      </c>
    </row>
    <row r="21" spans="1:1" x14ac:dyDescent="0.35">
      <c r="A21" s="5">
        <v>44554</v>
      </c>
    </row>
    <row r="22" spans="1:1" x14ac:dyDescent="0.35">
      <c r="A22" s="5">
        <v>44555</v>
      </c>
    </row>
    <row r="23" spans="1:1" x14ac:dyDescent="0.35">
      <c r="A23" s="5">
        <v>44561</v>
      </c>
    </row>
    <row r="24" spans="1:1" x14ac:dyDescent="0.35">
      <c r="A24" s="5">
        <v>44562</v>
      </c>
    </row>
    <row r="25" spans="1:1" x14ac:dyDescent="0.35">
      <c r="A25" s="5">
        <v>44620</v>
      </c>
    </row>
    <row r="26" spans="1:1" x14ac:dyDescent="0.35">
      <c r="A26" s="5">
        <v>44621</v>
      </c>
    </row>
    <row r="27" spans="1:1" x14ac:dyDescent="0.35">
      <c r="A27" s="5">
        <v>44644</v>
      </c>
    </row>
    <row r="28" spans="1:1" x14ac:dyDescent="0.35">
      <c r="A28" s="5">
        <v>44653</v>
      </c>
    </row>
    <row r="29" spans="1:1" x14ac:dyDescent="0.35">
      <c r="A29" s="5">
        <v>44665</v>
      </c>
    </row>
    <row r="30" spans="1:1" x14ac:dyDescent="0.35">
      <c r="A30" s="5">
        <v>44666</v>
      </c>
    </row>
    <row r="31" spans="1:1" x14ac:dyDescent="0.35">
      <c r="A31" s="5">
        <v>44682</v>
      </c>
    </row>
    <row r="32" spans="1:1" x14ac:dyDescent="0.35">
      <c r="A32" s="5">
        <v>44699</v>
      </c>
    </row>
    <row r="33" spans="1:1" x14ac:dyDescent="0.35">
      <c r="A33" s="5">
        <v>44706</v>
      </c>
    </row>
    <row r="34" spans="1:1" x14ac:dyDescent="0.35">
      <c r="A34" s="5">
        <v>44729</v>
      </c>
    </row>
    <row r="35" spans="1:1" x14ac:dyDescent="0.35">
      <c r="A35" s="5">
        <v>44732</v>
      </c>
    </row>
    <row r="36" spans="1:1" x14ac:dyDescent="0.35">
      <c r="A36" s="5">
        <v>44751</v>
      </c>
    </row>
    <row r="37" spans="1:1" x14ac:dyDescent="0.35">
      <c r="A37" s="5">
        <v>44788</v>
      </c>
    </row>
    <row r="38" spans="1:1" x14ac:dyDescent="0.35">
      <c r="A38" s="5">
        <v>44841</v>
      </c>
    </row>
    <row r="39" spans="1:1" x14ac:dyDescent="0.35">
      <c r="A39" s="5">
        <v>44844</v>
      </c>
    </row>
    <row r="40" spans="1:1" x14ac:dyDescent="0.35">
      <c r="A40" s="5">
        <v>44885</v>
      </c>
    </row>
    <row r="41" spans="1:1" x14ac:dyDescent="0.35">
      <c r="A41" s="5">
        <v>44886</v>
      </c>
    </row>
    <row r="42" spans="1:1" x14ac:dyDescent="0.35">
      <c r="A42" s="5">
        <v>44903</v>
      </c>
    </row>
    <row r="43" spans="1:1" x14ac:dyDescent="0.35">
      <c r="A43" s="5">
        <v>44904</v>
      </c>
    </row>
    <row r="44" spans="1:1" x14ac:dyDescent="0.35">
      <c r="A44" s="5">
        <v>44919</v>
      </c>
    </row>
    <row r="45" spans="1:1" x14ac:dyDescent="0.35">
      <c r="A45" s="5">
        <v>44920</v>
      </c>
    </row>
    <row r="46" spans="1:1" x14ac:dyDescent="0.35">
      <c r="A46" s="5">
        <v>44926</v>
      </c>
    </row>
    <row r="47" spans="1:1" x14ac:dyDescent="0.35">
      <c r="A47" s="5">
        <v>44927</v>
      </c>
    </row>
    <row r="48" spans="1:1" x14ac:dyDescent="0.35">
      <c r="A48" s="5">
        <v>44977</v>
      </c>
    </row>
    <row r="49" spans="1:1" x14ac:dyDescent="0.35">
      <c r="A49" s="5">
        <v>44978</v>
      </c>
    </row>
    <row r="50" spans="1:1" x14ac:dyDescent="0.35">
      <c r="A50" s="5">
        <v>45009</v>
      </c>
    </row>
    <row r="51" spans="1:1" x14ac:dyDescent="0.35">
      <c r="A51" s="5">
        <v>45018</v>
      </c>
    </row>
    <row r="52" spans="1:1" x14ac:dyDescent="0.35">
      <c r="A52" s="5">
        <v>45022</v>
      </c>
    </row>
    <row r="53" spans="1:1" x14ac:dyDescent="0.35">
      <c r="A53" s="5">
        <v>45023</v>
      </c>
    </row>
    <row r="54" spans="1:1" x14ac:dyDescent="0.35">
      <c r="A54" s="5">
        <v>45047</v>
      </c>
    </row>
    <row r="55" spans="1:1" x14ac:dyDescent="0.35">
      <c r="A55" s="5">
        <v>45071</v>
      </c>
    </row>
    <row r="56" spans="1:1" x14ac:dyDescent="0.35">
      <c r="A56" s="5">
        <v>45072</v>
      </c>
    </row>
    <row r="57" spans="1:1" x14ac:dyDescent="0.35">
      <c r="A57" s="5">
        <v>45094</v>
      </c>
    </row>
    <row r="58" spans="1:1" x14ac:dyDescent="0.35">
      <c r="A58" s="5">
        <v>45096</v>
      </c>
    </row>
    <row r="59" spans="1:1" x14ac:dyDescent="0.35">
      <c r="A59" s="5">
        <v>45097</v>
      </c>
    </row>
    <row r="60" spans="1:1" x14ac:dyDescent="0.35">
      <c r="A60" s="5">
        <v>45116</v>
      </c>
    </row>
    <row r="61" spans="1:1" x14ac:dyDescent="0.35">
      <c r="A61" s="5">
        <v>45159</v>
      </c>
    </row>
    <row r="62" spans="1:1" x14ac:dyDescent="0.35">
      <c r="A62" s="5">
        <v>45212</v>
      </c>
    </row>
    <row r="63" spans="1:1" x14ac:dyDescent="0.35">
      <c r="A63" s="5">
        <v>45215</v>
      </c>
    </row>
    <row r="64" spans="1:1" x14ac:dyDescent="0.35">
      <c r="A64" s="5">
        <v>45250</v>
      </c>
    </row>
    <row r="65" spans="1:1" x14ac:dyDescent="0.35">
      <c r="A65" s="5">
        <v>45268</v>
      </c>
    </row>
    <row r="66" spans="1:1" x14ac:dyDescent="0.35">
      <c r="A66" s="5">
        <v>45285</v>
      </c>
    </row>
    <row r="67" spans="1:1" x14ac:dyDescent="0.35">
      <c r="A67" s="5">
        <v>45292</v>
      </c>
    </row>
    <row r="68" spans="1:1" x14ac:dyDescent="0.35">
      <c r="A68" s="5">
        <v>45334</v>
      </c>
    </row>
    <row r="69" spans="1:1" x14ac:dyDescent="0.35">
      <c r="A69" s="5">
        <v>45335</v>
      </c>
    </row>
    <row r="70" spans="1:1" x14ac:dyDescent="0.35">
      <c r="A70" s="5">
        <v>45375</v>
      </c>
    </row>
    <row r="71" spans="1:1" x14ac:dyDescent="0.35">
      <c r="A71" s="5">
        <v>45379</v>
      </c>
    </row>
    <row r="72" spans="1:1" x14ac:dyDescent="0.35">
      <c r="A72" s="5">
        <v>45380</v>
      </c>
    </row>
    <row r="73" spans="1:1" x14ac:dyDescent="0.35">
      <c r="A73" s="5">
        <v>45383</v>
      </c>
    </row>
    <row r="74" spans="1:1" x14ac:dyDescent="0.35">
      <c r="A74" s="5">
        <v>45384</v>
      </c>
    </row>
    <row r="75" spans="1:1" x14ac:dyDescent="0.35">
      <c r="A75" s="5">
        <v>45413</v>
      </c>
    </row>
    <row r="76" spans="1:1" x14ac:dyDescent="0.35">
      <c r="A76" s="5">
        <v>45437</v>
      </c>
    </row>
    <row r="77" spans="1:1" x14ac:dyDescent="0.35">
      <c r="A77" s="5">
        <v>45460</v>
      </c>
    </row>
    <row r="78" spans="1:1" x14ac:dyDescent="0.35">
      <c r="A78" s="5">
        <v>45463</v>
      </c>
    </row>
    <row r="79" spans="1:1" x14ac:dyDescent="0.35">
      <c r="A79" s="5">
        <v>45464</v>
      </c>
    </row>
    <row r="80" spans="1:1" x14ac:dyDescent="0.35">
      <c r="A80" s="5">
        <v>45482</v>
      </c>
    </row>
    <row r="81" spans="1:1" x14ac:dyDescent="0.35">
      <c r="A81" s="5">
        <v>45521</v>
      </c>
    </row>
    <row r="82" spans="1:1" x14ac:dyDescent="0.35">
      <c r="A82" s="5">
        <v>45576</v>
      </c>
    </row>
    <row r="83" spans="1:1" x14ac:dyDescent="0.35">
      <c r="A83" s="5">
        <v>45577</v>
      </c>
    </row>
    <row r="84" spans="1:1" x14ac:dyDescent="0.35">
      <c r="A84" s="5">
        <v>45614</v>
      </c>
    </row>
    <row r="85" spans="1:1" x14ac:dyDescent="0.35">
      <c r="A85" s="5">
        <v>45634</v>
      </c>
    </row>
    <row r="86" spans="1:1" x14ac:dyDescent="0.35">
      <c r="A86" s="5">
        <v>45650</v>
      </c>
    </row>
    <row r="87" spans="1:1" x14ac:dyDescent="0.35">
      <c r="A87" s="5">
        <v>45651</v>
      </c>
    </row>
    <row r="88" spans="1:1" x14ac:dyDescent="0.35">
      <c r="A88" s="5">
        <v>45657</v>
      </c>
    </row>
    <row r="89" spans="1:1" x14ac:dyDescent="0.35">
      <c r="A89" s="5">
        <v>45658</v>
      </c>
    </row>
    <row r="90" spans="1:1" x14ac:dyDescent="0.35">
      <c r="A90" s="5">
        <v>45719</v>
      </c>
    </row>
    <row r="91" spans="1:1" x14ac:dyDescent="0.35">
      <c r="A91" s="5">
        <v>45720</v>
      </c>
    </row>
    <row r="92" spans="1:1" x14ac:dyDescent="0.35">
      <c r="A92" s="5">
        <v>45740</v>
      </c>
    </row>
    <row r="93" spans="1:1" x14ac:dyDescent="0.35">
      <c r="A93" s="5">
        <v>45749</v>
      </c>
    </row>
    <row r="94" spans="1:1" x14ac:dyDescent="0.35">
      <c r="A94" s="5">
        <v>45764</v>
      </c>
    </row>
    <row r="95" spans="1:1" x14ac:dyDescent="0.35">
      <c r="A95" s="5">
        <v>45765</v>
      </c>
    </row>
    <row r="96" spans="1:1" x14ac:dyDescent="0.35">
      <c r="A96" s="5">
        <v>45778</v>
      </c>
    </row>
    <row r="97" spans="1:1" x14ac:dyDescent="0.35">
      <c r="A97" s="5">
        <v>45779</v>
      </c>
    </row>
    <row r="98" spans="1:1" x14ac:dyDescent="0.35">
      <c r="A98" s="5">
        <v>45802</v>
      </c>
    </row>
    <row r="99" spans="1:1" x14ac:dyDescent="0.35">
      <c r="A99" s="5">
        <v>45824</v>
      </c>
    </row>
    <row r="100" spans="1:1" x14ac:dyDescent="0.35">
      <c r="A100" s="5">
        <v>45828</v>
      </c>
    </row>
    <row r="101" spans="1:1" x14ac:dyDescent="0.35">
      <c r="A101" s="5">
        <v>45847</v>
      </c>
    </row>
    <row r="102" spans="1:1" x14ac:dyDescent="0.35">
      <c r="A102" s="5">
        <v>45884</v>
      </c>
    </row>
    <row r="103" spans="1:1" x14ac:dyDescent="0.35">
      <c r="A103" s="5">
        <v>45886</v>
      </c>
    </row>
    <row r="104" spans="1:1" x14ac:dyDescent="0.35">
      <c r="A104" s="5">
        <v>45942</v>
      </c>
    </row>
    <row r="105" spans="1:1" x14ac:dyDescent="0.35">
      <c r="A105" s="5">
        <v>45982</v>
      </c>
    </row>
    <row r="106" spans="1:1" x14ac:dyDescent="0.35">
      <c r="A106" s="5">
        <v>45985</v>
      </c>
    </row>
    <row r="107" spans="1:1" x14ac:dyDescent="0.35">
      <c r="A107" s="5">
        <v>45999</v>
      </c>
    </row>
    <row r="108" spans="1:1" x14ac:dyDescent="0.35">
      <c r="A108" s="5">
        <v>46015</v>
      </c>
    </row>
    <row r="109" spans="1:1" x14ac:dyDescent="0.35">
      <c r="A109" s="5">
        <v>46016</v>
      </c>
    </row>
    <row r="110" spans="1:1" x14ac:dyDescent="0.35">
      <c r="A110" s="5">
        <v>46022</v>
      </c>
    </row>
    <row r="111" spans="1:1" x14ac:dyDescent="0.35">
      <c r="A111" s="5">
        <v>46023</v>
      </c>
    </row>
    <row r="112" spans="1:1" x14ac:dyDescent="0.35">
      <c r="A112" s="5">
        <v>46069</v>
      </c>
    </row>
    <row r="113" spans="1:1" x14ac:dyDescent="0.35">
      <c r="A113" s="5">
        <v>46070</v>
      </c>
    </row>
    <row r="114" spans="1:1" x14ac:dyDescent="0.35">
      <c r="A114" s="5">
        <v>46104</v>
      </c>
    </row>
    <row r="115" spans="1:1" x14ac:dyDescent="0.35">
      <c r="A115" s="5">
        <v>46105</v>
      </c>
    </row>
    <row r="116" spans="1:1" x14ac:dyDescent="0.35">
      <c r="A116" s="5">
        <v>46114</v>
      </c>
    </row>
    <row r="117" spans="1:1" x14ac:dyDescent="0.35">
      <c r="A117" s="5">
        <v>46115</v>
      </c>
    </row>
    <row r="118" spans="1:1" x14ac:dyDescent="0.35">
      <c r="A118" s="5">
        <v>46143</v>
      </c>
    </row>
    <row r="119" spans="1:1" x14ac:dyDescent="0.35">
      <c r="A119" s="5">
        <v>46167</v>
      </c>
    </row>
    <row r="120" spans="1:1" x14ac:dyDescent="0.35">
      <c r="A120" s="5">
        <v>46188</v>
      </c>
    </row>
    <row r="121" spans="1:1" x14ac:dyDescent="0.35">
      <c r="A121" s="5">
        <v>46193</v>
      </c>
    </row>
    <row r="122" spans="1:1" x14ac:dyDescent="0.35">
      <c r="A122" s="5">
        <v>46212</v>
      </c>
    </row>
    <row r="123" spans="1:1" x14ac:dyDescent="0.35">
      <c r="A123" s="5">
        <v>46213</v>
      </c>
    </row>
    <row r="124" spans="1:1" x14ac:dyDescent="0.35">
      <c r="A124" s="5">
        <v>46251</v>
      </c>
    </row>
    <row r="125" spans="1:1" x14ac:dyDescent="0.35">
      <c r="A125" s="5">
        <v>46307</v>
      </c>
    </row>
    <row r="126" spans="1:1" x14ac:dyDescent="0.35">
      <c r="A126" s="5">
        <v>46349</v>
      </c>
    </row>
    <row r="127" spans="1:1" x14ac:dyDescent="0.35">
      <c r="A127" s="5">
        <v>46363</v>
      </c>
    </row>
    <row r="128" spans="1:1" x14ac:dyDescent="0.35">
      <c r="A128" s="5">
        <v>46364</v>
      </c>
    </row>
    <row r="129" spans="1:1" x14ac:dyDescent="0.35">
      <c r="A129" s="5">
        <v>46380</v>
      </c>
    </row>
    <row r="130" spans="1:1" x14ac:dyDescent="0.35">
      <c r="A130" s="5">
        <v>46381</v>
      </c>
    </row>
    <row r="131" spans="1:1" x14ac:dyDescent="0.35">
      <c r="A131" s="5">
        <v>46387</v>
      </c>
    </row>
    <row r="132" spans="1:1" x14ac:dyDescent="0.35">
      <c r="A132" s="2">
        <v>46577</v>
      </c>
    </row>
    <row r="133" spans="1:1" x14ac:dyDescent="0.35">
      <c r="A133" s="2">
        <v>46943</v>
      </c>
    </row>
    <row r="134" spans="1:1" x14ac:dyDescent="0.35">
      <c r="A134" s="2">
        <v>47308</v>
      </c>
    </row>
    <row r="135" spans="1:1" x14ac:dyDescent="0.35">
      <c r="A135" s="2">
        <v>47673</v>
      </c>
    </row>
    <row r="136" spans="1:1" x14ac:dyDescent="0.35">
      <c r="A136" s="2">
        <v>48038</v>
      </c>
    </row>
    <row r="137" spans="1:1" x14ac:dyDescent="0.35">
      <c r="A137" s="2">
        <v>48404</v>
      </c>
    </row>
    <row r="138" spans="1:1" x14ac:dyDescent="0.35">
      <c r="A138" s="2">
        <v>48769</v>
      </c>
    </row>
    <row r="139" spans="1:1" x14ac:dyDescent="0.35">
      <c r="A139" s="2">
        <v>49134</v>
      </c>
    </row>
    <row r="140" spans="1:1" x14ac:dyDescent="0.35">
      <c r="A140" s="2">
        <v>49499</v>
      </c>
    </row>
    <row r="141" spans="1:1" x14ac:dyDescent="0.35">
      <c r="A141" s="2">
        <v>49865</v>
      </c>
    </row>
    <row r="142" spans="1:1" x14ac:dyDescent="0.35">
      <c r="A142" s="2">
        <v>50230</v>
      </c>
    </row>
    <row r="143" spans="1:1" x14ac:dyDescent="0.35">
      <c r="A143" s="2">
        <v>50595</v>
      </c>
    </row>
    <row r="144" spans="1:1" x14ac:dyDescent="0.35">
      <c r="A144" s="2">
        <v>50960</v>
      </c>
    </row>
    <row r="145" spans="1:1" x14ac:dyDescent="0.35">
      <c r="A145" s="2">
        <v>51326</v>
      </c>
    </row>
    <row r="146" spans="1:1" x14ac:dyDescent="0.35">
      <c r="A146" s="2">
        <v>51691</v>
      </c>
    </row>
    <row r="147" spans="1:1" x14ac:dyDescent="0.35">
      <c r="A147" s="2">
        <v>52056</v>
      </c>
    </row>
    <row r="148" spans="1:1" x14ac:dyDescent="0.35">
      <c r="A148" s="2">
        <v>52421</v>
      </c>
    </row>
    <row r="149" spans="1:1" x14ac:dyDescent="0.35">
      <c r="A149" s="2">
        <v>52787</v>
      </c>
    </row>
    <row r="150" spans="1:1" x14ac:dyDescent="0.35">
      <c r="A150" s="2">
        <v>53152</v>
      </c>
    </row>
    <row r="151" spans="1:1" x14ac:dyDescent="0.35">
      <c r="A151" s="2">
        <v>53517</v>
      </c>
    </row>
    <row r="152" spans="1:1" x14ac:dyDescent="0.35">
      <c r="A152" s="2">
        <v>46143</v>
      </c>
    </row>
    <row r="153" spans="1:1" x14ac:dyDescent="0.35">
      <c r="A153" s="2">
        <v>46508</v>
      </c>
    </row>
    <row r="154" spans="1:1" x14ac:dyDescent="0.35">
      <c r="A154" s="2">
        <v>46874</v>
      </c>
    </row>
    <row r="155" spans="1:1" x14ac:dyDescent="0.35">
      <c r="A155" s="2">
        <v>47239</v>
      </c>
    </row>
    <row r="156" spans="1:1" x14ac:dyDescent="0.35">
      <c r="A156" s="2">
        <v>47604</v>
      </c>
    </row>
    <row r="157" spans="1:1" x14ac:dyDescent="0.35">
      <c r="A157" s="2">
        <v>47969</v>
      </c>
    </row>
    <row r="158" spans="1:1" x14ac:dyDescent="0.35">
      <c r="A158" s="2">
        <v>48335</v>
      </c>
    </row>
    <row r="159" spans="1:1" x14ac:dyDescent="0.35">
      <c r="A159" s="2">
        <v>48700</v>
      </c>
    </row>
    <row r="160" spans="1:1" x14ac:dyDescent="0.35">
      <c r="A160" s="2">
        <v>49065</v>
      </c>
    </row>
    <row r="161" spans="1:1" x14ac:dyDescent="0.35">
      <c r="A161" s="2">
        <v>49430</v>
      </c>
    </row>
    <row r="162" spans="1:1" x14ac:dyDescent="0.35">
      <c r="A162" s="2">
        <v>49796</v>
      </c>
    </row>
    <row r="163" spans="1:1" x14ac:dyDescent="0.35">
      <c r="A163" s="2">
        <v>50161</v>
      </c>
    </row>
    <row r="164" spans="1:1" x14ac:dyDescent="0.35">
      <c r="A164" s="2">
        <v>50526</v>
      </c>
    </row>
    <row r="165" spans="1:1" x14ac:dyDescent="0.35">
      <c r="A165" s="2">
        <v>50891</v>
      </c>
    </row>
    <row r="166" spans="1:1" x14ac:dyDescent="0.35">
      <c r="A166" s="2">
        <v>51257</v>
      </c>
    </row>
    <row r="167" spans="1:1" x14ac:dyDescent="0.35">
      <c r="A167" s="2">
        <v>51622</v>
      </c>
    </row>
    <row r="168" spans="1:1" x14ac:dyDescent="0.35">
      <c r="A168" s="2">
        <v>51987</v>
      </c>
    </row>
    <row r="169" spans="1:1" x14ac:dyDescent="0.35">
      <c r="A169" s="2">
        <v>52352</v>
      </c>
    </row>
    <row r="170" spans="1:1" x14ac:dyDescent="0.35">
      <c r="A170" s="2">
        <v>52718</v>
      </c>
    </row>
    <row r="171" spans="1:1" x14ac:dyDescent="0.35">
      <c r="A171" s="2">
        <v>53083</v>
      </c>
    </row>
    <row r="172" spans="1:1" x14ac:dyDescent="0.35">
      <c r="A172" s="2">
        <v>53448</v>
      </c>
    </row>
    <row r="173" spans="1:1" x14ac:dyDescent="0.35">
      <c r="A173" s="2">
        <v>46114</v>
      </c>
    </row>
    <row r="174" spans="1:1" x14ac:dyDescent="0.35">
      <c r="A174" s="2">
        <v>46479</v>
      </c>
    </row>
    <row r="175" spans="1:1" x14ac:dyDescent="0.35">
      <c r="A175" s="2">
        <v>46845</v>
      </c>
    </row>
    <row r="176" spans="1:1" x14ac:dyDescent="0.35">
      <c r="A176" s="2">
        <v>47210</v>
      </c>
    </row>
    <row r="177" spans="1:1" x14ac:dyDescent="0.35">
      <c r="A177" s="2">
        <v>47575</v>
      </c>
    </row>
    <row r="178" spans="1:1" x14ac:dyDescent="0.35">
      <c r="A178" s="2">
        <v>47940</v>
      </c>
    </row>
    <row r="179" spans="1:1" x14ac:dyDescent="0.35">
      <c r="A179" s="2">
        <v>48306</v>
      </c>
    </row>
    <row r="180" spans="1:1" x14ac:dyDescent="0.35">
      <c r="A180" s="2">
        <v>48671</v>
      </c>
    </row>
    <row r="181" spans="1:1" x14ac:dyDescent="0.35">
      <c r="A181" s="2">
        <v>49036</v>
      </c>
    </row>
    <row r="182" spans="1:1" x14ac:dyDescent="0.35">
      <c r="A182" s="2">
        <v>49401</v>
      </c>
    </row>
    <row r="183" spans="1:1" x14ac:dyDescent="0.35">
      <c r="A183" s="2">
        <v>49767</v>
      </c>
    </row>
    <row r="184" spans="1:1" x14ac:dyDescent="0.35">
      <c r="A184" s="2">
        <v>50132</v>
      </c>
    </row>
    <row r="185" spans="1:1" x14ac:dyDescent="0.35">
      <c r="A185" s="2">
        <v>50497</v>
      </c>
    </row>
    <row r="186" spans="1:1" x14ac:dyDescent="0.35">
      <c r="A186" s="2">
        <v>50862</v>
      </c>
    </row>
    <row r="187" spans="1:1" x14ac:dyDescent="0.35">
      <c r="A187" s="2">
        <v>51228</v>
      </c>
    </row>
    <row r="188" spans="1:1" x14ac:dyDescent="0.35">
      <c r="A188" s="2">
        <v>51593</v>
      </c>
    </row>
    <row r="189" spans="1:1" x14ac:dyDescent="0.35">
      <c r="A189" s="2">
        <v>51958</v>
      </c>
    </row>
    <row r="190" spans="1:1" x14ac:dyDescent="0.35">
      <c r="A190" s="2">
        <v>52323</v>
      </c>
    </row>
    <row r="191" spans="1:1" x14ac:dyDescent="0.35">
      <c r="A191" s="2">
        <v>52689</v>
      </c>
    </row>
    <row r="192" spans="1:1" x14ac:dyDescent="0.35">
      <c r="A192" s="2">
        <v>53054</v>
      </c>
    </row>
    <row r="193" spans="1:1" x14ac:dyDescent="0.35">
      <c r="A193" s="2">
        <v>53419</v>
      </c>
    </row>
    <row r="194" spans="1:1" x14ac:dyDescent="0.35">
      <c r="A194" s="2">
        <v>46563</v>
      </c>
    </row>
    <row r="195" spans="1:1" x14ac:dyDescent="0.35">
      <c r="A195" s="2">
        <v>46929</v>
      </c>
    </row>
    <row r="196" spans="1:1" x14ac:dyDescent="0.35">
      <c r="A196" s="2">
        <v>47294</v>
      </c>
    </row>
    <row r="197" spans="1:1" x14ac:dyDescent="0.35">
      <c r="A197" s="2">
        <v>47659</v>
      </c>
    </row>
    <row r="198" spans="1:1" x14ac:dyDescent="0.35">
      <c r="A198" s="2">
        <v>48024</v>
      </c>
    </row>
    <row r="199" spans="1:1" x14ac:dyDescent="0.35">
      <c r="A199" s="2">
        <v>48390</v>
      </c>
    </row>
    <row r="200" spans="1:1" x14ac:dyDescent="0.35">
      <c r="A200" s="2">
        <v>48755</v>
      </c>
    </row>
    <row r="201" spans="1:1" x14ac:dyDescent="0.35">
      <c r="A201" s="2">
        <v>49120</v>
      </c>
    </row>
    <row r="202" spans="1:1" x14ac:dyDescent="0.35">
      <c r="A202" s="2">
        <v>49485</v>
      </c>
    </row>
    <row r="203" spans="1:1" x14ac:dyDescent="0.35">
      <c r="A203" s="2">
        <v>49851</v>
      </c>
    </row>
    <row r="204" spans="1:1" x14ac:dyDescent="0.35">
      <c r="A204" s="2">
        <v>50216</v>
      </c>
    </row>
    <row r="205" spans="1:1" x14ac:dyDescent="0.35">
      <c r="A205" s="2">
        <v>50581</v>
      </c>
    </row>
    <row r="206" spans="1:1" x14ac:dyDescent="0.35">
      <c r="A206" s="2">
        <v>50946</v>
      </c>
    </row>
    <row r="207" spans="1:1" x14ac:dyDescent="0.35">
      <c r="A207" s="2">
        <v>51312</v>
      </c>
    </row>
    <row r="208" spans="1:1" x14ac:dyDescent="0.35">
      <c r="A208" s="2">
        <v>51677</v>
      </c>
    </row>
    <row r="209" spans="1:1" x14ac:dyDescent="0.35">
      <c r="A209" s="2">
        <v>52042</v>
      </c>
    </row>
    <row r="210" spans="1:1" x14ac:dyDescent="0.35">
      <c r="A210" s="2">
        <v>52407</v>
      </c>
    </row>
    <row r="211" spans="1:1" x14ac:dyDescent="0.35">
      <c r="A211" s="2">
        <v>52773</v>
      </c>
    </row>
    <row r="212" spans="1:1" x14ac:dyDescent="0.35">
      <c r="A212" s="2">
        <v>53138</v>
      </c>
    </row>
    <row r="213" spans="1:1" x14ac:dyDescent="0.35">
      <c r="A213" s="2">
        <v>53503</v>
      </c>
    </row>
    <row r="214" spans="1:1" x14ac:dyDescent="0.35">
      <c r="A214" s="2">
        <v>46023</v>
      </c>
    </row>
    <row r="215" spans="1:1" x14ac:dyDescent="0.35">
      <c r="A215" s="2">
        <v>46388</v>
      </c>
    </row>
    <row r="216" spans="1:1" x14ac:dyDescent="0.35">
      <c r="A216" s="2">
        <v>46753</v>
      </c>
    </row>
    <row r="217" spans="1:1" x14ac:dyDescent="0.35">
      <c r="A217" s="2">
        <v>47119</v>
      </c>
    </row>
    <row r="218" spans="1:1" x14ac:dyDescent="0.35">
      <c r="A218" s="2">
        <v>47484</v>
      </c>
    </row>
    <row r="219" spans="1:1" x14ac:dyDescent="0.35">
      <c r="A219" s="2">
        <v>47849</v>
      </c>
    </row>
    <row r="220" spans="1:1" x14ac:dyDescent="0.35">
      <c r="A220" s="2">
        <v>48214</v>
      </c>
    </row>
    <row r="221" spans="1:1" x14ac:dyDescent="0.35">
      <c r="A221" s="2">
        <v>48580</v>
      </c>
    </row>
    <row r="222" spans="1:1" x14ac:dyDescent="0.35">
      <c r="A222" s="2">
        <v>48945</v>
      </c>
    </row>
    <row r="223" spans="1:1" x14ac:dyDescent="0.35">
      <c r="A223" s="2">
        <v>49310</v>
      </c>
    </row>
    <row r="224" spans="1:1" x14ac:dyDescent="0.35">
      <c r="A224" s="2">
        <v>49675</v>
      </c>
    </row>
    <row r="225" spans="1:1" x14ac:dyDescent="0.35">
      <c r="A225" s="2">
        <v>50041</v>
      </c>
    </row>
    <row r="226" spans="1:1" x14ac:dyDescent="0.35">
      <c r="A226" s="2">
        <v>50406</v>
      </c>
    </row>
    <row r="227" spans="1:1" x14ac:dyDescent="0.35">
      <c r="A227" s="2">
        <v>50771</v>
      </c>
    </row>
    <row r="228" spans="1:1" x14ac:dyDescent="0.35">
      <c r="A228" s="2">
        <v>51136</v>
      </c>
    </row>
    <row r="229" spans="1:1" x14ac:dyDescent="0.35">
      <c r="A229" s="2">
        <v>51502</v>
      </c>
    </row>
    <row r="230" spans="1:1" x14ac:dyDescent="0.35">
      <c r="A230" s="2">
        <v>51867</v>
      </c>
    </row>
    <row r="231" spans="1:1" x14ac:dyDescent="0.35">
      <c r="A231" s="2">
        <v>52232</v>
      </c>
    </row>
    <row r="232" spans="1:1" x14ac:dyDescent="0.35">
      <c r="A232" s="2">
        <v>52597</v>
      </c>
    </row>
    <row r="233" spans="1:1" x14ac:dyDescent="0.35">
      <c r="A233" s="2">
        <v>52963</v>
      </c>
    </row>
    <row r="234" spans="1:1" x14ac:dyDescent="0.35">
      <c r="A234" s="2">
        <v>53328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TAMAR</vt:lpstr>
      <vt:lpstr>Feriados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Perazzo, Santiago</dc:creator>
  <dc:description/>
  <cp:lastModifiedBy>Balestrieri, Catalina</cp:lastModifiedBy>
  <cp:revision>0</cp:revision>
  <dcterms:created xsi:type="dcterms:W3CDTF">2023-09-25T20:39:34Z</dcterms:created>
  <dcterms:modified xsi:type="dcterms:W3CDTF">2026-10-06T13:31:43Z</dcterms:modified>
  <dc:language>en-US</dc:language>
</cp:coreProperties>
</file>